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calculo_conta" sheetId="1" r:id="rId1"/>
    <sheet name="Plan3" sheetId="2" r:id="rId2"/>
  </sheets>
  <calcPr calcId="145621"/>
  <customWorkbookViews>
    <customWorkbookView name="CLAUDIO LIRA - Modo de exibição pessoal" guid="{4C47909C-7965-4A0D-B869-FF5710565D71}" mergeInterval="0" personalView="1" maximized="1" windowWidth="1362" windowHeight="523" activeSheetId="1"/>
  </customWorkbookViews>
</workbook>
</file>

<file path=xl/calcChain.xml><?xml version="1.0" encoding="utf-8"?>
<calcChain xmlns="http://schemas.openxmlformats.org/spreadsheetml/2006/main">
  <c r="E3" i="1" l="1"/>
  <c r="E4" i="1" l="1"/>
  <c r="E24" i="1" l="1"/>
  <c r="E21" i="1"/>
  <c r="E18" i="1"/>
  <c r="E15" i="1"/>
  <c r="E23" i="1"/>
  <c r="E20" i="1"/>
  <c r="E17" i="1"/>
  <c r="E14" i="1"/>
  <c r="E13" i="1"/>
  <c r="E12" i="1"/>
  <c r="E11" i="1"/>
  <c r="E10" i="1"/>
  <c r="F18" i="1" l="1"/>
  <c r="F21" i="1"/>
  <c r="F24" i="1"/>
  <c r="F23" i="1"/>
  <c r="F20" i="1"/>
  <c r="F17" i="1"/>
  <c r="F14" i="1"/>
  <c r="F13" i="1"/>
  <c r="F12" i="1"/>
  <c r="F11" i="1"/>
  <c r="F10" i="1"/>
  <c r="E5" i="1" l="1"/>
  <c r="C28" i="1" l="1"/>
  <c r="C30" i="1"/>
  <c r="C29" i="1"/>
  <c r="C31" i="1" l="1"/>
  <c r="E7" i="1" l="1"/>
  <c r="E6" i="1"/>
</calcChain>
</file>

<file path=xl/comments1.xml><?xml version="1.0" encoding="utf-8"?>
<comments xmlns="http://schemas.openxmlformats.org/spreadsheetml/2006/main">
  <authors>
    <author>CLAUDIO LIRA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 xml:space="preserve">CATEGORIA:
1  = RESIDENCIAL
2  = COMERCIAL
3  = INDUSTRIAL
4  = PÚBLICA  </t>
        </r>
      </text>
    </comment>
    <comment ref="B4" authorId="0">
      <text>
        <r>
          <rPr>
            <b/>
            <sz val="9"/>
            <color indexed="81"/>
            <rFont val="Tahoma"/>
            <family val="2"/>
          </rPr>
          <t xml:space="preserve">ESFERA DE PODER:
1 = MUNICIPAL
2 = ESTADUAL
3 = FEDERAL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SITUAÇÃO DE ESGOTO:</t>
        </r>
        <r>
          <rPr>
            <sz val="9"/>
            <color indexed="81"/>
            <rFont val="Tahoma"/>
            <family val="2"/>
          </rPr>
          <t xml:space="preserve">
1 = Potencial
2 = Factível
3 = Ligado</t>
        </r>
      </text>
    </comment>
  </commentList>
</comments>
</file>

<file path=xl/sharedStrings.xml><?xml version="1.0" encoding="utf-8"?>
<sst xmlns="http://schemas.openxmlformats.org/spreadsheetml/2006/main" count="60" uniqueCount="33">
  <si>
    <t>1-RESIDENCIAL</t>
  </si>
  <si>
    <t>2-COMERCIAL</t>
  </si>
  <si>
    <t>3-INDSUTRIAL</t>
  </si>
  <si>
    <t>4-PUBLICO</t>
  </si>
  <si>
    <t>CATEGORIA</t>
  </si>
  <si>
    <t>INICIAL</t>
  </si>
  <si>
    <t>FINAL</t>
  </si>
  <si>
    <t xml:space="preserve">VALOR  </t>
  </si>
  <si>
    <t>NA FAIXA</t>
  </si>
  <si>
    <t>POR M3</t>
  </si>
  <si>
    <t>TARIFA</t>
  </si>
  <si>
    <t>ACUMULADO</t>
  </si>
  <si>
    <t>INFORME</t>
  </si>
  <si>
    <t>CONSUMO ÁGUA (m3)</t>
  </si>
  <si>
    <t>PERCENTUAL COLETA ESGOTO</t>
  </si>
  <si>
    <t>RESULTADO DA SIMULAÇÃO</t>
  </si>
  <si>
    <t>PIS</t>
  </si>
  <si>
    <t>COFINS</t>
  </si>
  <si>
    <t xml:space="preserve">ISS </t>
  </si>
  <si>
    <t>Tipo</t>
  </si>
  <si>
    <t>Valor</t>
  </si>
  <si>
    <t>TOTAL IMPOSTO</t>
  </si>
  <si>
    <t>VALOR  BRUTO DA CONTA</t>
  </si>
  <si>
    <t>VALOR LÍQUIDO DA CONTA</t>
  </si>
  <si>
    <t>SITUAÇÃO LIGAÇÃO ESGOTO</t>
  </si>
  <si>
    <t>VALOR IMPOSTOS CALCULADO</t>
  </si>
  <si>
    <t>Alíquota</t>
  </si>
  <si>
    <t>VALOR DE ÁGUA</t>
  </si>
  <si>
    <t>VALOR DE ESGOTO</t>
  </si>
  <si>
    <t>RETENÇÃO DOS IMPOSTOS PARA IMÓVEL DE CATEGORIA PÚBLICA ESFERA FEDERAL</t>
  </si>
  <si>
    <t>ESFERA DE PODER</t>
  </si>
  <si>
    <t>MANAM - SIMULADOR DO VALOR DE ÁGUA E ESGOTO CONFORME TARIFA VIGENTE</t>
  </si>
  <si>
    <t>FAIXA EM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</si>
</sst>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0" borderId="11" xfId="0" applyFont="1" applyBorder="1"/>
    <xf numFmtId="0" fontId="4" fillId="0" borderId="12" xfId="0" applyFont="1" applyBorder="1"/>
    <xf numFmtId="0" fontId="4" fillId="0" borderId="16" xfId="0" applyFont="1" applyBorder="1"/>
    <xf numFmtId="0" fontId="4" fillId="2" borderId="2" xfId="0" applyFont="1" applyFill="1" applyBorder="1" applyAlignment="1">
      <alignment horizontal="center"/>
    </xf>
    <xf numFmtId="0" fontId="0" fillId="0" borderId="0" xfId="0" applyBorder="1"/>
    <xf numFmtId="4" fontId="0" fillId="0" borderId="0" xfId="0" applyNumberFormat="1"/>
    <xf numFmtId="0" fontId="4" fillId="0" borderId="0" xfId="0" applyFont="1" applyBorder="1"/>
    <xf numFmtId="0" fontId="4" fillId="0" borderId="3" xfId="0" applyFont="1" applyBorder="1"/>
    <xf numFmtId="0" fontId="4" fillId="3" borderId="15" xfId="0" applyFont="1" applyFill="1" applyBorder="1"/>
    <xf numFmtId="4" fontId="2" fillId="0" borderId="0" xfId="0" applyNumberFormat="1" applyFont="1" applyBorder="1"/>
    <xf numFmtId="0" fontId="4" fillId="2" borderId="20" xfId="0" applyFont="1" applyFill="1" applyBorder="1" applyAlignment="1">
      <alignment horizontal="center"/>
    </xf>
    <xf numFmtId="0" fontId="4" fillId="0" borderId="21" xfId="0" applyFont="1" applyBorder="1"/>
    <xf numFmtId="4" fontId="4" fillId="3" borderId="15" xfId="0" applyNumberFormat="1" applyFont="1" applyFill="1" applyBorder="1"/>
    <xf numFmtId="0" fontId="5" fillId="4" borderId="13" xfId="0" applyFont="1" applyFill="1" applyBorder="1"/>
    <xf numFmtId="0" fontId="1" fillId="2" borderId="22" xfId="0" applyFont="1" applyFill="1" applyBorder="1" applyAlignment="1">
      <alignment horizontal="center"/>
    </xf>
    <xf numFmtId="0" fontId="5" fillId="4" borderId="5" xfId="0" applyFont="1" applyFill="1" applyBorder="1"/>
    <xf numFmtId="0" fontId="5" fillId="3" borderId="5" xfId="0" applyFont="1" applyFill="1" applyBorder="1"/>
    <xf numFmtId="0" fontId="5" fillId="3" borderId="28" xfId="0" applyFont="1" applyFill="1" applyBorder="1"/>
    <xf numFmtId="0" fontId="5" fillId="4" borderId="7" xfId="0" applyFont="1" applyFill="1" applyBorder="1"/>
    <xf numFmtId="0" fontId="5" fillId="4" borderId="9" xfId="0" applyFont="1" applyFill="1" applyBorder="1"/>
    <xf numFmtId="0" fontId="5" fillId="3" borderId="2" xfId="0" applyFont="1" applyFill="1" applyBorder="1"/>
    <xf numFmtId="0" fontId="1" fillId="2" borderId="29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0" borderId="11" xfId="0" applyFont="1" applyBorder="1"/>
    <xf numFmtId="10" fontId="5" fillId="0" borderId="11" xfId="0" applyNumberFormat="1" applyFont="1" applyBorder="1"/>
    <xf numFmtId="0" fontId="5" fillId="0" borderId="12" xfId="0" applyFont="1" applyBorder="1"/>
    <xf numFmtId="10" fontId="5" fillId="0" borderId="12" xfId="0" applyNumberFormat="1" applyFont="1" applyBorder="1"/>
    <xf numFmtId="0" fontId="5" fillId="0" borderId="36" xfId="0" applyFont="1" applyBorder="1"/>
    <xf numFmtId="9" fontId="5" fillId="0" borderId="36" xfId="0" applyNumberFormat="1" applyFont="1" applyBorder="1"/>
    <xf numFmtId="4" fontId="1" fillId="2" borderId="23" xfId="0" applyNumberFormat="1" applyFont="1" applyFill="1" applyBorder="1" applyAlignment="1">
      <alignment horizontal="center"/>
    </xf>
    <xf numFmtId="4" fontId="2" fillId="0" borderId="37" xfId="0" applyNumberFormat="1" applyFont="1" applyBorder="1"/>
    <xf numFmtId="4" fontId="2" fillId="0" borderId="28" xfId="0" applyNumberFormat="1" applyFont="1" applyBorder="1"/>
    <xf numFmtId="4" fontId="2" fillId="3" borderId="5" xfId="0" applyNumberFormat="1" applyFont="1" applyFill="1" applyBorder="1"/>
    <xf numFmtId="4" fontId="3" fillId="0" borderId="28" xfId="0" applyNumberFormat="1" applyFont="1" applyBorder="1"/>
    <xf numFmtId="4" fontId="2" fillId="3" borderId="37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6" xfId="0" applyBorder="1"/>
    <xf numFmtId="0" fontId="1" fillId="3" borderId="2" xfId="0" applyFont="1" applyFill="1" applyBorder="1"/>
    <xf numFmtId="0" fontId="1" fillId="2" borderId="20" xfId="0" applyFont="1" applyFill="1" applyBorder="1" applyAlignment="1">
      <alignment horizontal="center"/>
    </xf>
    <xf numFmtId="0" fontId="0" fillId="0" borderId="38" xfId="0" applyBorder="1"/>
    <xf numFmtId="0" fontId="0" fillId="3" borderId="2" xfId="0" applyFill="1" applyBorder="1"/>
    <xf numFmtId="0" fontId="1" fillId="2" borderId="35" xfId="0" applyFont="1" applyFill="1" applyBorder="1" applyAlignment="1">
      <alignment horizontal="center"/>
    </xf>
    <xf numFmtId="0" fontId="0" fillId="0" borderId="17" xfId="0" applyBorder="1"/>
    <xf numFmtId="0" fontId="0" fillId="0" borderId="34" xfId="0" applyBorder="1"/>
    <xf numFmtId="0" fontId="0" fillId="0" borderId="39" xfId="0" applyBorder="1"/>
    <xf numFmtId="0" fontId="1" fillId="3" borderId="4" xfId="0" applyFont="1" applyFill="1" applyBorder="1"/>
    <xf numFmtId="0" fontId="0" fillId="0" borderId="18" xfId="0" applyBorder="1"/>
    <xf numFmtId="0" fontId="0" fillId="3" borderId="4" xfId="0" applyFill="1" applyBorder="1"/>
    <xf numFmtId="0" fontId="0" fillId="0" borderId="37" xfId="0" applyBorder="1"/>
    <xf numFmtId="0" fontId="0" fillId="0" borderId="40" xfId="0" applyBorder="1"/>
    <xf numFmtId="0" fontId="0" fillId="0" borderId="41" xfId="0" applyBorder="1"/>
    <xf numFmtId="0" fontId="1" fillId="3" borderId="5" xfId="0" applyFont="1" applyFill="1" applyBorder="1"/>
    <xf numFmtId="0" fontId="0" fillId="0" borderId="28" xfId="0" applyBorder="1"/>
    <xf numFmtId="0" fontId="0" fillId="3" borderId="5" xfId="0" applyFill="1" applyBorder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4" fontId="5" fillId="3" borderId="19" xfId="0" applyNumberFormat="1" applyFont="1" applyFill="1" applyBorder="1" applyAlignment="1">
      <alignment horizontal="right"/>
    </xf>
    <xf numFmtId="4" fontId="5" fillId="3" borderId="10" xfId="0" applyNumberFormat="1" applyFont="1" applyFill="1" applyBorder="1" applyAlignment="1">
      <alignment horizontal="right"/>
    </xf>
    <xf numFmtId="0" fontId="9" fillId="3" borderId="18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right"/>
    </xf>
    <xf numFmtId="0" fontId="5" fillId="4" borderId="25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5" fillId="4" borderId="24" xfId="0" applyFont="1" applyFill="1" applyBorder="1" applyAlignment="1">
      <alignment horizontal="right"/>
    </xf>
    <xf numFmtId="9" fontId="5" fillId="4" borderId="26" xfId="0" applyNumberFormat="1" applyFont="1" applyFill="1" applyBorder="1" applyAlignment="1">
      <alignment horizontal="right"/>
    </xf>
    <xf numFmtId="9" fontId="5" fillId="4" borderId="27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" fontId="5" fillId="3" borderId="6" xfId="0" applyNumberFormat="1" applyFont="1" applyFill="1" applyBorder="1" applyAlignment="1">
      <alignment horizontal="right"/>
    </xf>
    <xf numFmtId="4" fontId="5" fillId="0" borderId="35" xfId="0" applyNumberFormat="1" applyFont="1" applyBorder="1" applyAlignment="1">
      <alignment horizontal="right"/>
    </xf>
    <xf numFmtId="4" fontId="5" fillId="0" borderId="33" xfId="0" applyNumberFormat="1" applyFont="1" applyBorder="1" applyAlignment="1">
      <alignment horizontal="right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4" fontId="5" fillId="4" borderId="14" xfId="0" applyNumberFormat="1" applyFont="1" applyFill="1" applyBorder="1" applyAlignment="1">
      <alignment horizontal="right"/>
    </xf>
    <xf numFmtId="4" fontId="5" fillId="4" borderId="15" xfId="0" applyNumberFormat="1" applyFont="1" applyFill="1" applyBorder="1" applyAlignment="1">
      <alignment horizontal="right"/>
    </xf>
    <xf numFmtId="4" fontId="5" fillId="3" borderId="42" xfId="0" applyNumberFormat="1" applyFont="1" applyFill="1" applyBorder="1" applyAlignment="1">
      <alignment horizontal="right"/>
    </xf>
    <xf numFmtId="4" fontId="5" fillId="3" borderId="43" xfId="0" applyNumberFormat="1" applyFont="1" applyFill="1" applyBorder="1" applyAlignment="1">
      <alignment horizontal="right"/>
    </xf>
    <xf numFmtId="4" fontId="5" fillId="4" borderId="14" xfId="0" applyNumberFormat="1" applyFont="1" applyFill="1" applyBorder="1" applyAlignment="1">
      <alignment horizontal="center"/>
    </xf>
    <xf numFmtId="4" fontId="5" fillId="4" borderId="15" xfId="0" applyNumberFormat="1" applyFont="1" applyFill="1" applyBorder="1" applyAlignment="1">
      <alignment horizontal="center"/>
    </xf>
    <xf numFmtId="4" fontId="5" fillId="0" borderId="17" xfId="0" applyNumberFormat="1" applyFont="1" applyBorder="1" applyAlignment="1">
      <alignment horizontal="right"/>
    </xf>
    <xf numFmtId="4" fontId="5" fillId="0" borderId="30" xfId="0" applyNumberFormat="1" applyFont="1" applyBorder="1" applyAlignment="1">
      <alignment horizontal="right"/>
    </xf>
    <xf numFmtId="4" fontId="5" fillId="0" borderId="34" xfId="0" applyNumberFormat="1" applyFont="1" applyBorder="1" applyAlignment="1">
      <alignment horizontal="right"/>
    </xf>
    <xf numFmtId="4" fontId="5" fillId="0" borderId="32" xfId="0" applyNumberFormat="1" applyFont="1" applyBorder="1" applyAlignment="1">
      <alignment horizontal="right"/>
    </xf>
    <xf numFmtId="0" fontId="1" fillId="2" borderId="1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I9" sqref="I9"/>
    </sheetView>
  </sheetViews>
  <sheetFormatPr defaultRowHeight="15" x14ac:dyDescent="0.25"/>
  <cols>
    <col min="1" max="1" width="35.85546875" customWidth="1"/>
    <col min="2" max="2" width="13.5703125" customWidth="1"/>
    <col min="3" max="3" width="15.42578125" customWidth="1"/>
    <col min="4" max="4" width="36.7109375" customWidth="1"/>
    <col min="5" max="5" width="14" style="6" customWidth="1"/>
    <col min="6" max="6" width="14.5703125" customWidth="1"/>
    <col min="7" max="7" width="5" customWidth="1"/>
    <col min="9" max="9" width="12.140625" style="6" customWidth="1"/>
    <col min="11" max="11" width="12.42578125" customWidth="1"/>
  </cols>
  <sheetData>
    <row r="1" spans="1:6" ht="19.5" thickBot="1" x14ac:dyDescent="0.35">
      <c r="A1" s="57" t="s">
        <v>31</v>
      </c>
      <c r="B1" s="58"/>
      <c r="C1" s="58"/>
      <c r="D1" s="58"/>
      <c r="E1" s="58"/>
      <c r="F1" s="59"/>
    </row>
    <row r="2" spans="1:6" ht="19.5" thickBot="1" x14ac:dyDescent="0.35">
      <c r="A2" s="62" t="s">
        <v>12</v>
      </c>
      <c r="B2" s="63"/>
      <c r="C2" s="64"/>
      <c r="D2" s="80" t="s">
        <v>15</v>
      </c>
      <c r="E2" s="81"/>
      <c r="F2" s="82"/>
    </row>
    <row r="3" spans="1:6" ht="19.5" thickBot="1" x14ac:dyDescent="0.35">
      <c r="A3" s="19" t="s">
        <v>4</v>
      </c>
      <c r="B3" s="65">
        <v>2</v>
      </c>
      <c r="C3" s="66"/>
      <c r="D3" s="16" t="s">
        <v>27</v>
      </c>
      <c r="E3" s="83">
        <f>IF(B3=1,IF(B5&lt;B11,F10,IF(B5&lt;B12,(F10+(B5-C10)*D11),IF(B5&lt;B13,(F12+(B5-C12)*D12),IF(B5&lt;B14,(F12+(B5-C12)*D13),IF(B5&lt;B15,(F13+(B5-C13)*D14),F14+(B5-C14)*D15))))),IF(B3=2,IF(B5&lt;B18,F17,F17+(B5-C17)*D18),IF(B3=3,IF(B5&lt;B21,F20,F20+(B5-C20)*D21),IF(B3=4,IF(B5&lt;B24,F23,F23+(B5-C23)*D24)))))</f>
        <v>1307.748</v>
      </c>
      <c r="F3" s="84"/>
    </row>
    <row r="4" spans="1:6" ht="19.5" thickBot="1" x14ac:dyDescent="0.35">
      <c r="A4" s="14" t="s">
        <v>30</v>
      </c>
      <c r="B4" s="67">
        <v>3</v>
      </c>
      <c r="C4" s="68"/>
      <c r="D4" s="16" t="s">
        <v>28</v>
      </c>
      <c r="E4" s="83">
        <f>IF(B6=3,E3*B7,0)</f>
        <v>0</v>
      </c>
      <c r="F4" s="84"/>
    </row>
    <row r="5" spans="1:6" ht="19.5" thickBot="1" x14ac:dyDescent="0.35">
      <c r="A5" s="14" t="s">
        <v>13</v>
      </c>
      <c r="B5" s="67">
        <v>90</v>
      </c>
      <c r="C5" s="68"/>
      <c r="D5" s="17" t="s">
        <v>22</v>
      </c>
      <c r="E5" s="85">
        <f>SUM(E3:E4)</f>
        <v>1307.748</v>
      </c>
      <c r="F5" s="86"/>
    </row>
    <row r="6" spans="1:6" ht="19.5" thickBot="1" x14ac:dyDescent="0.35">
      <c r="A6" s="14" t="s">
        <v>24</v>
      </c>
      <c r="B6" s="67">
        <v>2</v>
      </c>
      <c r="C6" s="68"/>
      <c r="D6" s="21" t="s">
        <v>25</v>
      </c>
      <c r="E6" s="71">
        <f>C31</f>
        <v>0</v>
      </c>
      <c r="F6" s="72"/>
    </row>
    <row r="7" spans="1:6" ht="19.5" thickBot="1" x14ac:dyDescent="0.35">
      <c r="A7" s="20" t="s">
        <v>14</v>
      </c>
      <c r="B7" s="69">
        <v>1</v>
      </c>
      <c r="C7" s="70"/>
      <c r="D7" s="18" t="s">
        <v>23</v>
      </c>
      <c r="E7" s="60">
        <f>E5-C31</f>
        <v>1307.748</v>
      </c>
      <c r="F7" s="61"/>
    </row>
    <row r="8" spans="1:6" ht="15.75" thickBot="1" x14ac:dyDescent="0.3">
      <c r="A8" s="15" t="s">
        <v>10</v>
      </c>
      <c r="B8" s="93" t="s">
        <v>32</v>
      </c>
      <c r="C8" s="94"/>
      <c r="D8" s="95" t="s">
        <v>7</v>
      </c>
      <c r="E8" s="96"/>
      <c r="F8" s="97"/>
    </row>
    <row r="9" spans="1:6" ht="15.75" thickBot="1" x14ac:dyDescent="0.3">
      <c r="A9" s="44" t="s">
        <v>4</v>
      </c>
      <c r="B9" s="36" t="s">
        <v>5</v>
      </c>
      <c r="C9" s="22" t="s">
        <v>6</v>
      </c>
      <c r="D9" s="36" t="s">
        <v>9</v>
      </c>
      <c r="E9" s="30" t="s">
        <v>8</v>
      </c>
      <c r="F9" s="4" t="s">
        <v>11</v>
      </c>
    </row>
    <row r="10" spans="1:6" ht="15.75" thickBot="1" x14ac:dyDescent="0.3">
      <c r="A10" s="45" t="s">
        <v>0</v>
      </c>
      <c r="B10" s="37">
        <v>0</v>
      </c>
      <c r="C10" s="51">
        <v>10</v>
      </c>
      <c r="D10" s="37">
        <v>3.0569999999999999</v>
      </c>
      <c r="E10" s="31">
        <f>(C10-B10)*D10</f>
        <v>30.57</v>
      </c>
      <c r="F10" s="1">
        <f>E10</f>
        <v>30.57</v>
      </c>
    </row>
    <row r="11" spans="1:6" ht="15.75" thickBot="1" x14ac:dyDescent="0.3">
      <c r="A11" s="46" t="s">
        <v>0</v>
      </c>
      <c r="B11" s="38">
        <v>11</v>
      </c>
      <c r="C11" s="52">
        <v>20</v>
      </c>
      <c r="D11" s="38">
        <v>5.9240000000000004</v>
      </c>
      <c r="E11" s="31">
        <f>(C11-B11+1)*D11</f>
        <v>59.24</v>
      </c>
      <c r="F11" s="2">
        <f>E10+E11</f>
        <v>89.81</v>
      </c>
    </row>
    <row r="12" spans="1:6" ht="15.75" thickBot="1" x14ac:dyDescent="0.3">
      <c r="A12" s="46" t="s">
        <v>0</v>
      </c>
      <c r="B12" s="38">
        <v>21</v>
      </c>
      <c r="C12" s="52">
        <v>30</v>
      </c>
      <c r="D12" s="38">
        <v>9.0429999999999993</v>
      </c>
      <c r="E12" s="31">
        <f t="shared" ref="E12:E15" si="0">(C12-B12+1)*D12</f>
        <v>90.429999999999993</v>
      </c>
      <c r="F12" s="2">
        <f>E10+E11+E12</f>
        <v>180.24</v>
      </c>
    </row>
    <row r="13" spans="1:6" ht="15.75" thickBot="1" x14ac:dyDescent="0.3">
      <c r="A13" s="46" t="s">
        <v>0</v>
      </c>
      <c r="B13" s="38">
        <v>31</v>
      </c>
      <c r="C13" s="52">
        <v>40</v>
      </c>
      <c r="D13" s="38">
        <v>12.318</v>
      </c>
      <c r="E13" s="31">
        <f t="shared" si="0"/>
        <v>123.17999999999999</v>
      </c>
      <c r="F13" s="2">
        <f>E10+E11+E12+E13</f>
        <v>303.42</v>
      </c>
    </row>
    <row r="14" spans="1:6" ht="15.75" thickBot="1" x14ac:dyDescent="0.3">
      <c r="A14" s="47" t="s">
        <v>0</v>
      </c>
      <c r="B14" s="39">
        <v>41</v>
      </c>
      <c r="C14" s="53">
        <v>60</v>
      </c>
      <c r="D14" s="39">
        <v>14.212</v>
      </c>
      <c r="E14" s="32">
        <f t="shared" si="0"/>
        <v>284.24</v>
      </c>
      <c r="F14" s="3">
        <f>E10+E11+E12+E13+E14</f>
        <v>587.66000000000008</v>
      </c>
    </row>
    <row r="15" spans="1:6" ht="15.75" thickBot="1" x14ac:dyDescent="0.3">
      <c r="A15" s="48" t="s">
        <v>0</v>
      </c>
      <c r="B15" s="40">
        <v>61</v>
      </c>
      <c r="C15" s="54">
        <v>100</v>
      </c>
      <c r="D15" s="40">
        <v>16.204999999999998</v>
      </c>
      <c r="E15" s="33">
        <f t="shared" si="0"/>
        <v>648.19999999999993</v>
      </c>
      <c r="F15" s="9"/>
    </row>
    <row r="16" spans="1:6" ht="15.75" thickBot="1" x14ac:dyDescent="0.3">
      <c r="A16" s="15" t="s">
        <v>4</v>
      </c>
      <c r="B16" s="41" t="s">
        <v>5</v>
      </c>
      <c r="C16" s="22" t="s">
        <v>6</v>
      </c>
      <c r="D16" s="41" t="s">
        <v>9</v>
      </c>
      <c r="E16" s="30" t="s">
        <v>8</v>
      </c>
      <c r="F16" s="11" t="s">
        <v>11</v>
      </c>
    </row>
    <row r="17" spans="1:6" ht="15.75" thickBot="1" x14ac:dyDescent="0.3">
      <c r="A17" s="49" t="s">
        <v>1</v>
      </c>
      <c r="B17" s="42">
        <v>0</v>
      </c>
      <c r="C17" s="55">
        <v>12</v>
      </c>
      <c r="D17" s="42">
        <v>10.842000000000001</v>
      </c>
      <c r="E17" s="34">
        <f>D17*C17</f>
        <v>130.10400000000001</v>
      </c>
      <c r="F17" s="8">
        <f>E17</f>
        <v>130.10400000000001</v>
      </c>
    </row>
    <row r="18" spans="1:6" ht="15.75" thickBot="1" x14ac:dyDescent="0.3">
      <c r="A18" s="48" t="s">
        <v>1</v>
      </c>
      <c r="B18" s="40">
        <v>13</v>
      </c>
      <c r="C18" s="54">
        <v>100</v>
      </c>
      <c r="D18" s="40">
        <v>15.098000000000001</v>
      </c>
      <c r="E18" s="33">
        <f t="shared" ref="E18" si="1">(C18-B18+1)*D18</f>
        <v>1328.624</v>
      </c>
      <c r="F18" s="13">
        <f>E17+E18</f>
        <v>1458.7280000000001</v>
      </c>
    </row>
    <row r="19" spans="1:6" ht="15.75" thickBot="1" x14ac:dyDescent="0.3">
      <c r="A19" s="15" t="s">
        <v>4</v>
      </c>
      <c r="B19" s="41" t="s">
        <v>5</v>
      </c>
      <c r="C19" s="22" t="s">
        <v>6</v>
      </c>
      <c r="D19" s="41" t="s">
        <v>9</v>
      </c>
      <c r="E19" s="30" t="s">
        <v>8</v>
      </c>
      <c r="F19" s="11" t="s">
        <v>11</v>
      </c>
    </row>
    <row r="20" spans="1:6" ht="15.75" thickBot="1" x14ac:dyDescent="0.3">
      <c r="A20" s="49" t="s">
        <v>2</v>
      </c>
      <c r="B20" s="42">
        <v>0</v>
      </c>
      <c r="C20" s="55">
        <v>40</v>
      </c>
      <c r="D20" s="42">
        <v>14.145</v>
      </c>
      <c r="E20" s="34">
        <f>D20*C20</f>
        <v>565.79999999999995</v>
      </c>
      <c r="F20" s="8">
        <f>E20</f>
        <v>565.79999999999995</v>
      </c>
    </row>
    <row r="21" spans="1:6" ht="15.75" thickBot="1" x14ac:dyDescent="0.3">
      <c r="A21" s="50" t="s">
        <v>2</v>
      </c>
      <c r="B21" s="43">
        <v>41</v>
      </c>
      <c r="C21" s="56">
        <v>100</v>
      </c>
      <c r="D21" s="43">
        <v>19.399000000000001</v>
      </c>
      <c r="E21" s="35">
        <f t="shared" ref="E21" si="2">(C21-B21+1)*D21</f>
        <v>1163.94</v>
      </c>
      <c r="F21" s="13">
        <f>E20+E21</f>
        <v>1729.74</v>
      </c>
    </row>
    <row r="22" spans="1:6" ht="15.75" thickBot="1" x14ac:dyDescent="0.3">
      <c r="A22" s="44" t="s">
        <v>4</v>
      </c>
      <c r="B22" s="41" t="s">
        <v>5</v>
      </c>
      <c r="C22" s="22" t="s">
        <v>6</v>
      </c>
      <c r="D22" s="41" t="s">
        <v>9</v>
      </c>
      <c r="E22" s="30" t="s">
        <v>8</v>
      </c>
      <c r="F22" s="4" t="s">
        <v>11</v>
      </c>
    </row>
    <row r="23" spans="1:6" ht="15.75" thickBot="1" x14ac:dyDescent="0.3">
      <c r="A23" s="49" t="s">
        <v>3</v>
      </c>
      <c r="B23" s="42">
        <v>0</v>
      </c>
      <c r="C23" s="55">
        <v>12</v>
      </c>
      <c r="D23" s="42">
        <v>14.145</v>
      </c>
      <c r="E23" s="34">
        <f>D23*C23</f>
        <v>169.74</v>
      </c>
      <c r="F23" s="12">
        <f>E23</f>
        <v>169.74</v>
      </c>
    </row>
    <row r="24" spans="1:6" ht="15.75" thickBot="1" x14ac:dyDescent="0.3">
      <c r="A24" s="48" t="s">
        <v>3</v>
      </c>
      <c r="B24" s="40">
        <v>13</v>
      </c>
      <c r="C24" s="54">
        <v>100</v>
      </c>
      <c r="D24" s="40">
        <v>19.399000000000001</v>
      </c>
      <c r="E24" s="33">
        <f t="shared" ref="E24" si="3">(C24-B24+1)*D24</f>
        <v>1707.1120000000001</v>
      </c>
      <c r="F24" s="13">
        <f>E23+E24</f>
        <v>1876.8520000000001</v>
      </c>
    </row>
    <row r="25" spans="1:6" ht="15.75" thickBot="1" x14ac:dyDescent="0.3">
      <c r="A25" s="5"/>
      <c r="B25" s="5"/>
      <c r="C25" s="5"/>
      <c r="D25" s="5"/>
      <c r="E25" s="10"/>
      <c r="F25" s="7"/>
    </row>
    <row r="26" spans="1:6" ht="16.5" thickBot="1" x14ac:dyDescent="0.3">
      <c r="A26" s="75" t="s">
        <v>29</v>
      </c>
      <c r="B26" s="76"/>
      <c r="C26" s="76"/>
      <c r="D26" s="77"/>
    </row>
    <row r="27" spans="1:6" ht="19.5" thickBot="1" x14ac:dyDescent="0.35">
      <c r="A27" s="23" t="s">
        <v>19</v>
      </c>
      <c r="B27" s="23" t="s">
        <v>26</v>
      </c>
      <c r="C27" s="87" t="s">
        <v>20</v>
      </c>
      <c r="D27" s="88"/>
    </row>
    <row r="28" spans="1:6" ht="18.75" x14ac:dyDescent="0.3">
      <c r="A28" s="24" t="s">
        <v>16</v>
      </c>
      <c r="B28" s="25">
        <v>1.6500000000000001E-2</v>
      </c>
      <c r="C28" s="89">
        <f>IF(B3=4,IF(B4=3,E5*B28,0),0)</f>
        <v>0</v>
      </c>
      <c r="D28" s="90"/>
    </row>
    <row r="29" spans="1:6" ht="18.75" x14ac:dyDescent="0.3">
      <c r="A29" s="26" t="s">
        <v>17</v>
      </c>
      <c r="B29" s="27">
        <v>7.5999999999999998E-2</v>
      </c>
      <c r="C29" s="91">
        <f>IF(B3=4,IF(B4=3,E5*B29,0),0)</f>
        <v>0</v>
      </c>
      <c r="D29" s="92"/>
    </row>
    <row r="30" spans="1:6" ht="19.5" thickBot="1" x14ac:dyDescent="0.35">
      <c r="A30" s="28" t="s">
        <v>18</v>
      </c>
      <c r="B30" s="29">
        <v>0.05</v>
      </c>
      <c r="C30" s="73">
        <f>IF(B3=4,IF(B4=3,E5*B30,0),0)</f>
        <v>0</v>
      </c>
      <c r="D30" s="74"/>
    </row>
    <row r="31" spans="1:6" ht="19.5" thickBot="1" x14ac:dyDescent="0.35">
      <c r="A31" s="78" t="s">
        <v>21</v>
      </c>
      <c r="B31" s="79"/>
      <c r="C31" s="71">
        <f>SUM(C28:C30)</f>
        <v>0</v>
      </c>
      <c r="D31" s="72"/>
    </row>
  </sheetData>
  <sheetProtection password="CAA5" sheet="1" objects="1" scenarios="1"/>
  <protectedRanges>
    <protectedRange password="CAA5" sqref="B3:C7" name="Intervalo1"/>
  </protectedRanges>
  <customSheetViews>
    <customSheetView guid="{4C47909C-7965-4A0D-B869-FF5710565D71}" showPageBreaks="1">
      <selection activeCell="I7" sqref="I7"/>
      <pageMargins left="0.51181102362204722" right="0.51181102362204722" top="0.39370078740157483" bottom="0.39370078740157483" header="0.31496062992125984" footer="0.31496062992125984"/>
      <pageSetup paperSize="9" orientation="landscape" horizontalDpi="0" verticalDpi="0" r:id="rId1"/>
    </customSheetView>
  </customSheetViews>
  <mergeCells count="22">
    <mergeCell ref="C30:D30"/>
    <mergeCell ref="C31:D31"/>
    <mergeCell ref="A26:D26"/>
    <mergeCell ref="A31:B31"/>
    <mergeCell ref="D2:F2"/>
    <mergeCell ref="E3:F3"/>
    <mergeCell ref="E4:F4"/>
    <mergeCell ref="E5:F5"/>
    <mergeCell ref="C27:D27"/>
    <mergeCell ref="C28:D28"/>
    <mergeCell ref="C29:D29"/>
    <mergeCell ref="B8:C8"/>
    <mergeCell ref="D8:F8"/>
    <mergeCell ref="A1:F1"/>
    <mergeCell ref="E7:F7"/>
    <mergeCell ref="A2:C2"/>
    <mergeCell ref="B3:C3"/>
    <mergeCell ref="B4:C4"/>
    <mergeCell ref="B5:C5"/>
    <mergeCell ref="B6:C6"/>
    <mergeCell ref="B7:C7"/>
    <mergeCell ref="E6:F6"/>
  </mergeCells>
  <pageMargins left="0.51181102362204722" right="0.51181102362204722" top="0.39370078740157483" bottom="0.39370078740157483" header="0.31496062992125984" footer="0.31496062992125984"/>
  <pageSetup paperSize="9" orientation="landscape" horizontalDpi="0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defaultRowHeight="15" x14ac:dyDescent="0.25"/>
  <sheetData/>
  <customSheetViews>
    <customSheetView guid="{4C47909C-7965-4A0D-B869-FF5710565D71}">
      <selection activeCell="I19" sqref="I19"/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calculo_conta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LIRA</dc:creator>
  <cp:lastModifiedBy>CLAUDIO LIRA</cp:lastModifiedBy>
  <cp:lastPrinted>2016-06-22T19:03:12Z</cp:lastPrinted>
  <dcterms:created xsi:type="dcterms:W3CDTF">2016-06-21T12:42:24Z</dcterms:created>
  <dcterms:modified xsi:type="dcterms:W3CDTF">2016-06-22T19:41:52Z</dcterms:modified>
</cp:coreProperties>
</file>